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yce\Desktop\Animation EA Florentin\"/>
    </mc:Choice>
  </mc:AlternateContent>
  <bookViews>
    <workbookView xWindow="240" yWindow="15" windowWidth="20730" windowHeight="1176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Feuil1!$A$6:$Q$35</definedName>
  </definedNames>
  <calcPr calcId="162913"/>
</workbook>
</file>

<file path=xl/calcChain.xml><?xml version="1.0" encoding="utf-8"?>
<calcChain xmlns="http://schemas.openxmlformats.org/spreadsheetml/2006/main">
  <c r="L23" i="1" l="1"/>
  <c r="L9" i="1"/>
  <c r="H28" i="1"/>
  <c r="H10" i="1"/>
  <c r="H7" i="1"/>
  <c r="H25" i="1"/>
  <c r="H21" i="1"/>
  <c r="H29" i="1"/>
  <c r="H27" i="1"/>
  <c r="H33" i="1"/>
  <c r="H13" i="1"/>
  <c r="H31" i="1"/>
  <c r="H18" i="1"/>
  <c r="H12" i="1"/>
  <c r="H19" i="1"/>
  <c r="H20" i="1"/>
  <c r="H26" i="1"/>
  <c r="H17" i="1"/>
  <c r="H35" i="1"/>
  <c r="H32" i="1"/>
  <c r="H22" i="1"/>
  <c r="H30" i="1"/>
  <c r="H24" i="1"/>
  <c r="H14" i="1"/>
  <c r="H23" i="1"/>
  <c r="H9" i="1"/>
  <c r="H16" i="1"/>
  <c r="H15" i="1"/>
  <c r="H11" i="1"/>
  <c r="H8" i="1"/>
  <c r="P29" i="1"/>
  <c r="P11" i="1"/>
  <c r="P31" i="1"/>
  <c r="P19" i="1"/>
  <c r="P24" i="1"/>
  <c r="P27" i="1"/>
  <c r="P15" i="1"/>
  <c r="P30" i="1"/>
  <c r="P21" i="1"/>
  <c r="P26" i="1"/>
  <c r="P23" i="1"/>
  <c r="P28" i="1"/>
  <c r="P17" i="1"/>
  <c r="P9" i="1"/>
  <c r="P7" i="1"/>
  <c r="P14" i="1"/>
  <c r="P25" i="1"/>
  <c r="P12" i="1"/>
  <c r="P18" i="1"/>
  <c r="P22" i="1"/>
  <c r="P20" i="1"/>
  <c r="P16" i="1"/>
  <c r="P8" i="1"/>
  <c r="P13" i="1"/>
  <c r="P34" i="1"/>
  <c r="P33" i="1"/>
  <c r="P35" i="1"/>
  <c r="P32" i="1"/>
  <c r="P10" i="1"/>
</calcChain>
</file>

<file path=xl/sharedStrings.xml><?xml version="1.0" encoding="utf-8"?>
<sst xmlns="http://schemas.openxmlformats.org/spreadsheetml/2006/main" count="141" uniqueCount="98">
  <si>
    <t>ANIMATION EVEIL ATHLE</t>
  </si>
  <si>
    <t>N°</t>
  </si>
  <si>
    <t>Equipes</t>
  </si>
  <si>
    <t>Club</t>
  </si>
  <si>
    <t>TOTAL</t>
  </si>
  <si>
    <t>Classement final</t>
  </si>
  <si>
    <t>Perf</t>
  </si>
  <si>
    <t>Classement</t>
  </si>
  <si>
    <t>Course de durée en relais</t>
  </si>
  <si>
    <t>SAMEDI 11 mars 2017</t>
  </si>
  <si>
    <t>Parcours en salle</t>
  </si>
  <si>
    <t>Saut en croix</t>
  </si>
  <si>
    <t>Lancer de Vortex</t>
  </si>
  <si>
    <t>Sprint-haies</t>
  </si>
  <si>
    <t>Saut en longueur</t>
  </si>
  <si>
    <t>LES INDESTRUCTIBLES</t>
  </si>
  <si>
    <t>GRAULHET</t>
  </si>
  <si>
    <t>KUNG FU</t>
  </si>
  <si>
    <t>LES BG DE CARMAUX</t>
  </si>
  <si>
    <t>US CARMAUX</t>
  </si>
  <si>
    <t>LES STROUMPH</t>
  </si>
  <si>
    <t>LES SUPERS AMIES</t>
  </si>
  <si>
    <t>NAGA</t>
  </si>
  <si>
    <t>LES ATHLETES 2.0</t>
  </si>
  <si>
    <t>LES LIONS CARMAUSINS</t>
  </si>
  <si>
    <t>LES INDESTRUCTIBLES DE CARMAUX</t>
  </si>
  <si>
    <t>LES GAZELLES</t>
  </si>
  <si>
    <t>FLORENTIN</t>
  </si>
  <si>
    <t>LES LIONS DE FLORENTIN</t>
  </si>
  <si>
    <t>LES SUPERS FLORENTINOIS</t>
  </si>
  <si>
    <t>LES PANTHERES NOIRES</t>
  </si>
  <si>
    <t>LES ROUFFIAQUOIS</t>
  </si>
  <si>
    <t>LES MIGNONS</t>
  </si>
  <si>
    <t>LES PIEDS NICKELES</t>
  </si>
  <si>
    <t>MONTAUBAN</t>
  </si>
  <si>
    <t>LES CUPIDONS</t>
  </si>
  <si>
    <t>LES LIBELLULES</t>
  </si>
  <si>
    <t>LES FLECHES</t>
  </si>
  <si>
    <t>ST SULPICE</t>
  </si>
  <si>
    <t>LES GAZELLES DE SULPICE</t>
  </si>
  <si>
    <t>LES FRIPOUILLES</t>
  </si>
  <si>
    <t>LAB 1</t>
  </si>
  <si>
    <t>LABRUGUIERE</t>
  </si>
  <si>
    <t>LAB 2</t>
  </si>
  <si>
    <t>LAB 3</t>
  </si>
  <si>
    <t>LAB 4</t>
  </si>
  <si>
    <t>LAB 5</t>
  </si>
  <si>
    <t>LAB 6</t>
  </si>
  <si>
    <t>LAB 7</t>
  </si>
  <si>
    <t>LAB 8</t>
  </si>
  <si>
    <t>3"01</t>
  </si>
  <si>
    <t>2"56</t>
  </si>
  <si>
    <t>3"00</t>
  </si>
  <si>
    <t>2"59</t>
  </si>
  <si>
    <t>3"03</t>
  </si>
  <si>
    <t>2"53</t>
  </si>
  <si>
    <t>2"47</t>
  </si>
  <si>
    <t>2"48</t>
  </si>
  <si>
    <t>2"51</t>
  </si>
  <si>
    <t>3"23</t>
  </si>
  <si>
    <t>2"45</t>
  </si>
  <si>
    <t>3"07</t>
  </si>
  <si>
    <t>3"18</t>
  </si>
  <si>
    <t>3"04</t>
  </si>
  <si>
    <t>3"08</t>
  </si>
  <si>
    <t>2"55</t>
  </si>
  <si>
    <t>2"49</t>
  </si>
  <si>
    <t>2"46</t>
  </si>
  <si>
    <t>3"38</t>
  </si>
  <si>
    <t>3"34</t>
  </si>
  <si>
    <t>40"00</t>
  </si>
  <si>
    <t>40"64</t>
  </si>
  <si>
    <t>45"04</t>
  </si>
  <si>
    <t>43"60</t>
  </si>
  <si>
    <t>48"43</t>
  </si>
  <si>
    <t>43"37</t>
  </si>
  <si>
    <t>41"73</t>
  </si>
  <si>
    <t>46"85</t>
  </si>
  <si>
    <t>43"45</t>
  </si>
  <si>
    <t>43"21</t>
  </si>
  <si>
    <t>40"27</t>
  </si>
  <si>
    <t>39"40</t>
  </si>
  <si>
    <t>42"05</t>
  </si>
  <si>
    <t>43"93</t>
  </si>
  <si>
    <t>40"91</t>
  </si>
  <si>
    <t>41"49</t>
  </si>
  <si>
    <t>45"59</t>
  </si>
  <si>
    <t>46"76</t>
  </si>
  <si>
    <t>52"83</t>
  </si>
  <si>
    <t>46"38</t>
  </si>
  <si>
    <t>45"25</t>
  </si>
  <si>
    <t>46"35</t>
  </si>
  <si>
    <t>48"42</t>
  </si>
  <si>
    <t>45"10</t>
  </si>
  <si>
    <t>53"75</t>
  </si>
  <si>
    <t>52"68</t>
  </si>
  <si>
    <t>49"95</t>
  </si>
  <si>
    <t>46"30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</si>
</sst>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Belwe Cn BT"/>
      <family val="1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/>
    <xf numFmtId="0" fontId="1" fillId="3" borderId="5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1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4" xfId="0" applyFont="1" applyBorder="1"/>
    <xf numFmtId="0" fontId="1" fillId="5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2" fillId="0" borderId="0" xfId="0" applyFont="1" applyAlignment="1"/>
    <xf numFmtId="2" fontId="0" fillId="0" borderId="5" xfId="0" applyNumberForma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tabSelected="1" topLeftCell="A4" workbookViewId="0">
      <selection activeCell="G2" sqref="G2"/>
    </sheetView>
  </sheetViews>
  <sheetFormatPr baseColWidth="10" defaultRowHeight="15" x14ac:dyDescent="0.25"/>
  <cols>
    <col min="2" max="2" width="21.5703125" customWidth="1"/>
    <col min="3" max="3" width="15" customWidth="1"/>
    <col min="16" max="16" width="9.7109375" customWidth="1"/>
    <col min="17" max="17" width="17.5703125" customWidth="1"/>
  </cols>
  <sheetData>
    <row r="1" spans="1:17" ht="23.25" x14ac:dyDescent="0.35">
      <c r="B1" s="19" t="s">
        <v>0</v>
      </c>
      <c r="C1" s="19"/>
    </row>
    <row r="2" spans="1:17" ht="23.25" x14ac:dyDescent="0.35">
      <c r="B2" s="24" t="s">
        <v>9</v>
      </c>
      <c r="C2" s="24"/>
    </row>
    <row r="3" spans="1:17" ht="15.75" thickBot="1" x14ac:dyDescent="0.3"/>
    <row r="4" spans="1:17" ht="27.75" customHeight="1" x14ac:dyDescent="0.25">
      <c r="A4" s="1" t="s">
        <v>1</v>
      </c>
      <c r="B4" s="2" t="s">
        <v>2</v>
      </c>
      <c r="C4" s="3" t="s">
        <v>3</v>
      </c>
      <c r="D4" s="21" t="s">
        <v>10</v>
      </c>
      <c r="E4" s="21"/>
      <c r="F4" s="21" t="s">
        <v>11</v>
      </c>
      <c r="G4" s="21"/>
      <c r="H4" s="21" t="s">
        <v>12</v>
      </c>
      <c r="I4" s="21"/>
      <c r="J4" s="21" t="s">
        <v>13</v>
      </c>
      <c r="K4" s="21"/>
      <c r="L4" s="21" t="s">
        <v>14</v>
      </c>
      <c r="M4" s="21"/>
      <c r="N4" s="22" t="s">
        <v>8</v>
      </c>
      <c r="O4" s="23"/>
      <c r="P4" s="3" t="s">
        <v>4</v>
      </c>
      <c r="Q4" s="3" t="s">
        <v>5</v>
      </c>
    </row>
    <row r="5" spans="1:17" ht="27.75" customHeight="1" x14ac:dyDescent="0.25">
      <c r="A5" s="4"/>
      <c r="B5" s="4"/>
      <c r="C5" s="5"/>
      <c r="D5" s="18" t="s">
        <v>6</v>
      </c>
      <c r="E5" s="6" t="s">
        <v>7</v>
      </c>
      <c r="F5" s="6" t="s">
        <v>6</v>
      </c>
      <c r="G5" s="6" t="s">
        <v>7</v>
      </c>
      <c r="H5" s="6" t="s">
        <v>6</v>
      </c>
      <c r="I5" s="6" t="s">
        <v>7</v>
      </c>
      <c r="J5" s="6" t="s">
        <v>6</v>
      </c>
      <c r="K5" s="6" t="s">
        <v>7</v>
      </c>
      <c r="L5" s="6" t="s">
        <v>6</v>
      </c>
      <c r="M5" s="6" t="s">
        <v>7</v>
      </c>
      <c r="N5" s="6" t="s">
        <v>6</v>
      </c>
      <c r="O5" s="6" t="s">
        <v>7</v>
      </c>
      <c r="P5" s="7"/>
      <c r="Q5" s="8"/>
    </row>
    <row r="6" spans="1:17" ht="24" customHeight="1" x14ac:dyDescent="0.25">
      <c r="A6" s="9"/>
      <c r="B6" s="9"/>
      <c r="C6" s="9"/>
      <c r="D6" s="9"/>
      <c r="E6" s="9"/>
      <c r="F6" s="9"/>
      <c r="G6" s="9"/>
      <c r="H6" s="9"/>
      <c r="I6" s="9"/>
      <c r="J6" s="10"/>
      <c r="K6" s="10"/>
      <c r="L6" s="9"/>
      <c r="M6" s="9"/>
      <c r="N6" s="9"/>
      <c r="O6" s="9"/>
      <c r="P6" s="9"/>
      <c r="Q6" s="9"/>
    </row>
    <row r="7" spans="1:17" x14ac:dyDescent="0.25">
      <c r="A7" s="11">
        <v>21</v>
      </c>
      <c r="B7" s="13" t="s">
        <v>28</v>
      </c>
      <c r="C7" s="17" t="s">
        <v>27</v>
      </c>
      <c r="D7" s="12" t="s">
        <v>57</v>
      </c>
      <c r="E7" s="16">
        <v>4</v>
      </c>
      <c r="F7" s="12">
        <v>17</v>
      </c>
      <c r="G7" s="16">
        <v>4</v>
      </c>
      <c r="H7" s="12">
        <f>20+24+7+8</f>
        <v>59</v>
      </c>
      <c r="I7" s="16">
        <v>1</v>
      </c>
      <c r="J7" s="12" t="s">
        <v>71</v>
      </c>
      <c r="K7" s="16">
        <v>4</v>
      </c>
      <c r="L7" s="12">
        <v>54</v>
      </c>
      <c r="M7" s="16">
        <v>3</v>
      </c>
      <c r="N7" s="20">
        <v>11.2</v>
      </c>
      <c r="O7" s="16">
        <v>3</v>
      </c>
      <c r="P7" s="14">
        <f t="shared" ref="P7:P35" si="0">E7+G7+I7+K7+M7+O7</f>
        <v>19</v>
      </c>
      <c r="Q7" s="15">
        <v>1</v>
      </c>
    </row>
    <row r="8" spans="1:17" x14ac:dyDescent="0.25">
      <c r="A8" s="11">
        <v>27</v>
      </c>
      <c r="B8" s="13" t="s">
        <v>37</v>
      </c>
      <c r="C8" s="17" t="s">
        <v>38</v>
      </c>
      <c r="D8" s="12" t="s">
        <v>51</v>
      </c>
      <c r="E8" s="16">
        <v>11</v>
      </c>
      <c r="F8" s="12">
        <v>15</v>
      </c>
      <c r="G8" s="16">
        <v>7</v>
      </c>
      <c r="H8" s="12">
        <f>10+10+8+4+15</f>
        <v>47</v>
      </c>
      <c r="I8" s="16">
        <v>3</v>
      </c>
      <c r="J8" s="12" t="s">
        <v>81</v>
      </c>
      <c r="K8" s="16">
        <v>1</v>
      </c>
      <c r="L8" s="12">
        <v>56</v>
      </c>
      <c r="M8" s="16">
        <v>1</v>
      </c>
      <c r="N8" s="20">
        <v>11.25</v>
      </c>
      <c r="O8" s="16">
        <v>1</v>
      </c>
      <c r="P8" s="14">
        <f t="shared" si="0"/>
        <v>24</v>
      </c>
      <c r="Q8" s="15">
        <v>2</v>
      </c>
    </row>
    <row r="9" spans="1:17" x14ac:dyDescent="0.25">
      <c r="A9" s="11">
        <v>2</v>
      </c>
      <c r="B9" s="13" t="s">
        <v>43</v>
      </c>
      <c r="C9" s="17" t="s">
        <v>42</v>
      </c>
      <c r="D9" s="12" t="s">
        <v>56</v>
      </c>
      <c r="E9" s="16">
        <v>3</v>
      </c>
      <c r="F9" s="12">
        <v>15</v>
      </c>
      <c r="G9" s="16">
        <v>7</v>
      </c>
      <c r="H9" s="12">
        <f>12+6+9+9+10</f>
        <v>46</v>
      </c>
      <c r="I9" s="16">
        <v>4</v>
      </c>
      <c r="J9" s="12" t="s">
        <v>85</v>
      </c>
      <c r="K9" s="16">
        <v>6</v>
      </c>
      <c r="L9" s="12">
        <f>7+8+12+8+12</f>
        <v>47</v>
      </c>
      <c r="M9" s="16">
        <v>8</v>
      </c>
      <c r="N9" s="20">
        <v>10.9</v>
      </c>
      <c r="O9" s="16">
        <v>7</v>
      </c>
      <c r="P9" s="14">
        <f t="shared" si="0"/>
        <v>35</v>
      </c>
      <c r="Q9" s="15">
        <v>3</v>
      </c>
    </row>
    <row r="10" spans="1:17" x14ac:dyDescent="0.25">
      <c r="A10" s="11">
        <v>24</v>
      </c>
      <c r="B10" s="13" t="s">
        <v>31</v>
      </c>
      <c r="C10" s="17" t="s">
        <v>27</v>
      </c>
      <c r="D10" s="12" t="s">
        <v>60</v>
      </c>
      <c r="E10" s="16">
        <v>1</v>
      </c>
      <c r="F10" s="12">
        <v>19</v>
      </c>
      <c r="G10" s="16">
        <v>1</v>
      </c>
      <c r="H10" s="12">
        <f>19+9+3</f>
        <v>31</v>
      </c>
      <c r="I10" s="16">
        <v>14</v>
      </c>
      <c r="J10" s="12" t="s">
        <v>75</v>
      </c>
      <c r="K10" s="16">
        <v>10</v>
      </c>
      <c r="L10" s="12">
        <v>45</v>
      </c>
      <c r="M10" s="16">
        <v>12</v>
      </c>
      <c r="N10" s="20">
        <v>11</v>
      </c>
      <c r="O10" s="16">
        <v>4</v>
      </c>
      <c r="P10" s="14">
        <f t="shared" si="0"/>
        <v>42</v>
      </c>
      <c r="Q10" s="15">
        <v>4</v>
      </c>
    </row>
    <row r="11" spans="1:17" x14ac:dyDescent="0.25">
      <c r="A11" s="11">
        <v>1</v>
      </c>
      <c r="B11" s="13" t="s">
        <v>41</v>
      </c>
      <c r="C11" s="17" t="s">
        <v>42</v>
      </c>
      <c r="D11" s="12" t="s">
        <v>52</v>
      </c>
      <c r="E11" s="16">
        <v>15</v>
      </c>
      <c r="F11" s="12">
        <v>15</v>
      </c>
      <c r="G11" s="16">
        <v>7</v>
      </c>
      <c r="H11" s="12">
        <f>11+8+6+9+7+8</f>
        <v>49</v>
      </c>
      <c r="I11" s="16">
        <v>2</v>
      </c>
      <c r="J11" s="12" t="s">
        <v>82</v>
      </c>
      <c r="K11" s="16">
        <v>8</v>
      </c>
      <c r="L11" s="12">
        <v>56</v>
      </c>
      <c r="M11" s="16">
        <v>1</v>
      </c>
      <c r="N11" s="20">
        <v>10.75</v>
      </c>
      <c r="O11" s="16">
        <v>11</v>
      </c>
      <c r="P11" s="14">
        <f t="shared" si="0"/>
        <v>44</v>
      </c>
      <c r="Q11" s="15">
        <v>5</v>
      </c>
    </row>
    <row r="12" spans="1:17" x14ac:dyDescent="0.25">
      <c r="A12" s="11">
        <v>28</v>
      </c>
      <c r="B12" s="13" t="s">
        <v>39</v>
      </c>
      <c r="C12" s="17" t="s">
        <v>38</v>
      </c>
      <c r="D12" s="12" t="s">
        <v>58</v>
      </c>
      <c r="E12" s="16">
        <v>6</v>
      </c>
      <c r="F12" s="12">
        <v>16</v>
      </c>
      <c r="G12" s="16">
        <v>6</v>
      </c>
      <c r="H12" s="12">
        <f>10+5+6+5</f>
        <v>26</v>
      </c>
      <c r="I12" s="16">
        <v>23</v>
      </c>
      <c r="J12" s="12" t="s">
        <v>76</v>
      </c>
      <c r="K12" s="16">
        <v>7</v>
      </c>
      <c r="L12" s="12">
        <v>53</v>
      </c>
      <c r="M12" s="16">
        <v>4</v>
      </c>
      <c r="N12" s="20">
        <v>11</v>
      </c>
      <c r="O12" s="16">
        <v>4</v>
      </c>
      <c r="P12" s="14">
        <f t="shared" si="0"/>
        <v>50</v>
      </c>
      <c r="Q12" s="15">
        <v>6</v>
      </c>
    </row>
    <row r="13" spans="1:17" x14ac:dyDescent="0.25">
      <c r="A13" s="11">
        <v>20</v>
      </c>
      <c r="B13" s="13" t="s">
        <v>26</v>
      </c>
      <c r="C13" s="17" t="s">
        <v>27</v>
      </c>
      <c r="D13" s="12" t="s">
        <v>53</v>
      </c>
      <c r="E13" s="16">
        <v>13</v>
      </c>
      <c r="F13" s="12">
        <v>19</v>
      </c>
      <c r="G13" s="16">
        <v>1</v>
      </c>
      <c r="H13" s="12">
        <f>12+10+8</f>
        <v>30</v>
      </c>
      <c r="I13" s="16">
        <v>15</v>
      </c>
      <c r="J13" s="12" t="s">
        <v>79</v>
      </c>
      <c r="K13" s="16">
        <v>9</v>
      </c>
      <c r="L13" s="12">
        <v>48</v>
      </c>
      <c r="M13" s="16">
        <v>6</v>
      </c>
      <c r="N13" s="20">
        <v>10.9</v>
      </c>
      <c r="O13" s="16">
        <v>7</v>
      </c>
      <c r="P13" s="14">
        <f t="shared" si="0"/>
        <v>51</v>
      </c>
      <c r="Q13" s="15">
        <v>7</v>
      </c>
    </row>
    <row r="14" spans="1:17" x14ac:dyDescent="0.25">
      <c r="A14" s="11">
        <v>13</v>
      </c>
      <c r="B14" s="13" t="s">
        <v>18</v>
      </c>
      <c r="C14" s="17" t="s">
        <v>19</v>
      </c>
      <c r="D14" s="12" t="s">
        <v>66</v>
      </c>
      <c r="E14" s="16">
        <v>5</v>
      </c>
      <c r="F14" s="12">
        <v>14</v>
      </c>
      <c r="G14" s="16">
        <v>12</v>
      </c>
      <c r="H14" s="12">
        <f>11+8+7+5+6</f>
        <v>37</v>
      </c>
      <c r="I14" s="16">
        <v>9</v>
      </c>
      <c r="J14" s="12" t="s">
        <v>84</v>
      </c>
      <c r="K14" s="16">
        <v>5</v>
      </c>
      <c r="L14" s="12">
        <v>45</v>
      </c>
      <c r="M14" s="16">
        <v>12</v>
      </c>
      <c r="N14" s="20">
        <v>10.75</v>
      </c>
      <c r="O14" s="16">
        <v>11</v>
      </c>
      <c r="P14" s="14">
        <f t="shared" si="0"/>
        <v>54</v>
      </c>
      <c r="Q14" s="15">
        <v>8</v>
      </c>
    </row>
    <row r="15" spans="1:17" x14ac:dyDescent="0.25">
      <c r="A15" s="11">
        <v>26</v>
      </c>
      <c r="B15" s="13" t="s">
        <v>33</v>
      </c>
      <c r="C15" s="17" t="s">
        <v>34</v>
      </c>
      <c r="D15" s="12" t="s">
        <v>54</v>
      </c>
      <c r="E15" s="16">
        <v>18</v>
      </c>
      <c r="F15" s="12">
        <v>11</v>
      </c>
      <c r="G15" s="16">
        <v>21</v>
      </c>
      <c r="H15" s="12">
        <f>10+8+12</f>
        <v>30</v>
      </c>
      <c r="I15" s="16">
        <v>15</v>
      </c>
      <c r="J15" s="12" t="s">
        <v>80</v>
      </c>
      <c r="K15" s="16">
        <v>3</v>
      </c>
      <c r="L15" s="12">
        <v>49</v>
      </c>
      <c r="M15" s="16">
        <v>5</v>
      </c>
      <c r="N15" s="20">
        <v>11.25</v>
      </c>
      <c r="O15" s="16">
        <v>1</v>
      </c>
      <c r="P15" s="14">
        <f t="shared" si="0"/>
        <v>63</v>
      </c>
      <c r="Q15" s="15">
        <v>9</v>
      </c>
    </row>
    <row r="16" spans="1:17" x14ac:dyDescent="0.25">
      <c r="A16" s="11">
        <v>12</v>
      </c>
      <c r="B16" s="13" t="s">
        <v>36</v>
      </c>
      <c r="C16" s="17" t="s">
        <v>34</v>
      </c>
      <c r="D16" s="12" t="s">
        <v>51</v>
      </c>
      <c r="E16" s="16">
        <v>11</v>
      </c>
      <c r="F16" s="12">
        <v>17</v>
      </c>
      <c r="G16" s="16">
        <v>4</v>
      </c>
      <c r="H16" s="12">
        <f>7+5+8+5</f>
        <v>25</v>
      </c>
      <c r="I16" s="16">
        <v>25</v>
      </c>
      <c r="J16" s="12" t="s">
        <v>70</v>
      </c>
      <c r="K16" s="16">
        <v>2</v>
      </c>
      <c r="L16" s="12">
        <v>44</v>
      </c>
      <c r="M16" s="16">
        <v>14</v>
      </c>
      <c r="N16" s="20">
        <v>10.9</v>
      </c>
      <c r="O16" s="16">
        <v>7</v>
      </c>
      <c r="P16" s="14">
        <f t="shared" si="0"/>
        <v>63</v>
      </c>
      <c r="Q16" s="15">
        <v>9</v>
      </c>
    </row>
    <row r="17" spans="1:17" x14ac:dyDescent="0.25">
      <c r="A17" s="11">
        <v>23</v>
      </c>
      <c r="B17" s="13" t="s">
        <v>30</v>
      </c>
      <c r="C17" s="17" t="s">
        <v>27</v>
      </c>
      <c r="D17" s="12" t="s">
        <v>67</v>
      </c>
      <c r="E17" s="16">
        <v>2</v>
      </c>
      <c r="F17" s="12">
        <v>18</v>
      </c>
      <c r="G17" s="16">
        <v>3</v>
      </c>
      <c r="H17" s="12">
        <f>15+9+8+6</f>
        <v>38</v>
      </c>
      <c r="I17" s="16">
        <v>8</v>
      </c>
      <c r="J17" s="12" t="s">
        <v>72</v>
      </c>
      <c r="K17" s="16">
        <v>15</v>
      </c>
      <c r="L17" s="12">
        <v>40</v>
      </c>
      <c r="M17" s="16">
        <v>18</v>
      </c>
      <c r="N17" s="20">
        <v>10.45</v>
      </c>
      <c r="O17" s="16">
        <v>17</v>
      </c>
      <c r="P17" s="14">
        <f t="shared" si="0"/>
        <v>63</v>
      </c>
      <c r="Q17" s="15">
        <v>9</v>
      </c>
    </row>
    <row r="18" spans="1:17" x14ac:dyDescent="0.25">
      <c r="A18" s="11">
        <v>9</v>
      </c>
      <c r="B18" s="13" t="s">
        <v>15</v>
      </c>
      <c r="C18" s="17" t="s">
        <v>16</v>
      </c>
      <c r="D18" s="12" t="s">
        <v>55</v>
      </c>
      <c r="E18" s="16">
        <v>8</v>
      </c>
      <c r="F18" s="12">
        <v>14</v>
      </c>
      <c r="G18" s="16">
        <v>12</v>
      </c>
      <c r="H18" s="12">
        <f>20+3+5+12</f>
        <v>40</v>
      </c>
      <c r="I18" s="16">
        <v>6</v>
      </c>
      <c r="J18" s="12" t="s">
        <v>73</v>
      </c>
      <c r="K18" s="16">
        <v>12</v>
      </c>
      <c r="L18" s="12">
        <v>44</v>
      </c>
      <c r="M18" s="16">
        <v>14</v>
      </c>
      <c r="N18" s="20">
        <v>10.6</v>
      </c>
      <c r="O18" s="16">
        <v>14</v>
      </c>
      <c r="P18" s="14">
        <f t="shared" si="0"/>
        <v>66</v>
      </c>
      <c r="Q18" s="15">
        <v>12</v>
      </c>
    </row>
    <row r="19" spans="1:17" x14ac:dyDescent="0.25">
      <c r="A19" s="11">
        <v>19</v>
      </c>
      <c r="B19" s="13" t="s">
        <v>24</v>
      </c>
      <c r="C19" s="17" t="s">
        <v>19</v>
      </c>
      <c r="D19" s="12" t="s">
        <v>50</v>
      </c>
      <c r="E19" s="16">
        <v>17</v>
      </c>
      <c r="F19" s="12">
        <v>13</v>
      </c>
      <c r="G19" s="16">
        <v>15</v>
      </c>
      <c r="H19" s="12">
        <f>9+10+7+8+11</f>
        <v>45</v>
      </c>
      <c r="I19" s="16">
        <v>5</v>
      </c>
      <c r="J19" s="12" t="s">
        <v>83</v>
      </c>
      <c r="K19" s="16">
        <v>13</v>
      </c>
      <c r="L19" s="12">
        <v>46</v>
      </c>
      <c r="M19" s="16">
        <v>9</v>
      </c>
      <c r="N19" s="20">
        <v>10.75</v>
      </c>
      <c r="O19" s="16">
        <v>11</v>
      </c>
      <c r="P19" s="14">
        <f t="shared" si="0"/>
        <v>70</v>
      </c>
      <c r="Q19" s="15">
        <v>13</v>
      </c>
    </row>
    <row r="20" spans="1:17" x14ac:dyDescent="0.25">
      <c r="A20" s="11">
        <v>14</v>
      </c>
      <c r="B20" s="13" t="s">
        <v>20</v>
      </c>
      <c r="C20" s="17" t="s">
        <v>19</v>
      </c>
      <c r="D20" s="12" t="s">
        <v>65</v>
      </c>
      <c r="E20" s="16">
        <v>9</v>
      </c>
      <c r="F20" s="12">
        <v>12</v>
      </c>
      <c r="G20" s="16">
        <v>19</v>
      </c>
      <c r="H20" s="12">
        <f>9+8+6+5</f>
        <v>28</v>
      </c>
      <c r="I20" s="16">
        <v>19</v>
      </c>
      <c r="J20" s="12" t="s">
        <v>83</v>
      </c>
      <c r="K20" s="16">
        <v>14</v>
      </c>
      <c r="L20" s="12">
        <v>48</v>
      </c>
      <c r="M20" s="16">
        <v>6</v>
      </c>
      <c r="N20" s="20">
        <v>11</v>
      </c>
      <c r="O20" s="16">
        <v>4</v>
      </c>
      <c r="P20" s="14">
        <f t="shared" si="0"/>
        <v>71</v>
      </c>
      <c r="Q20" s="15">
        <v>14</v>
      </c>
    </row>
    <row r="21" spans="1:17" x14ac:dyDescent="0.25">
      <c r="A21" s="11">
        <v>11</v>
      </c>
      <c r="B21" s="13" t="s">
        <v>35</v>
      </c>
      <c r="C21" s="17" t="s">
        <v>34</v>
      </c>
      <c r="D21" s="12" t="s">
        <v>63</v>
      </c>
      <c r="E21" s="16">
        <v>21</v>
      </c>
      <c r="F21" s="12">
        <v>15</v>
      </c>
      <c r="G21" s="16">
        <v>7</v>
      </c>
      <c r="H21" s="12">
        <f>10+7+13</f>
        <v>30</v>
      </c>
      <c r="I21" s="16">
        <v>15</v>
      </c>
      <c r="J21" s="12" t="s">
        <v>78</v>
      </c>
      <c r="K21" s="16">
        <v>11</v>
      </c>
      <c r="L21" s="12">
        <v>46</v>
      </c>
      <c r="M21" s="16">
        <v>9</v>
      </c>
      <c r="N21" s="20">
        <v>10.5</v>
      </c>
      <c r="O21" s="16">
        <v>15</v>
      </c>
      <c r="P21" s="14">
        <f t="shared" si="0"/>
        <v>78</v>
      </c>
      <c r="Q21" s="15">
        <v>15</v>
      </c>
    </row>
    <row r="22" spans="1:17" x14ac:dyDescent="0.25">
      <c r="A22" s="11">
        <v>5</v>
      </c>
      <c r="B22" s="13" t="s">
        <v>46</v>
      </c>
      <c r="C22" s="17" t="s">
        <v>42</v>
      </c>
      <c r="D22" s="12" t="s">
        <v>65</v>
      </c>
      <c r="E22" s="16">
        <v>9</v>
      </c>
      <c r="F22" s="12">
        <v>13</v>
      </c>
      <c r="G22" s="16">
        <v>15</v>
      </c>
      <c r="H22" s="12">
        <f>6+6+9+8+4</f>
        <v>33</v>
      </c>
      <c r="I22" s="16">
        <v>11</v>
      </c>
      <c r="J22" s="12" t="s">
        <v>89</v>
      </c>
      <c r="K22" s="16">
        <v>21</v>
      </c>
      <c r="L22" s="12">
        <v>35</v>
      </c>
      <c r="M22" s="16">
        <v>22</v>
      </c>
      <c r="N22" s="20">
        <v>10.8</v>
      </c>
      <c r="O22" s="16">
        <v>10</v>
      </c>
      <c r="P22" s="14">
        <f t="shared" si="0"/>
        <v>88</v>
      </c>
      <c r="Q22" s="15">
        <v>16</v>
      </c>
    </row>
    <row r="23" spans="1:17" x14ac:dyDescent="0.25">
      <c r="A23" s="11">
        <v>16</v>
      </c>
      <c r="B23" s="13" t="s">
        <v>25</v>
      </c>
      <c r="C23" s="17" t="s">
        <v>19</v>
      </c>
      <c r="D23" s="12" t="s">
        <v>64</v>
      </c>
      <c r="E23" s="16">
        <v>24</v>
      </c>
      <c r="F23" s="12">
        <v>13</v>
      </c>
      <c r="G23" s="16">
        <v>15</v>
      </c>
      <c r="H23" s="12">
        <f>7+5+6+11+6</f>
        <v>35</v>
      </c>
      <c r="I23" s="16">
        <v>10</v>
      </c>
      <c r="J23" s="12" t="s">
        <v>93</v>
      </c>
      <c r="K23" s="16">
        <v>16</v>
      </c>
      <c r="L23" s="12">
        <f>14+16+16</f>
        <v>46</v>
      </c>
      <c r="M23" s="16">
        <v>9</v>
      </c>
      <c r="N23" s="20">
        <v>10.25</v>
      </c>
      <c r="O23" s="16">
        <v>19</v>
      </c>
      <c r="P23" s="14">
        <f t="shared" si="0"/>
        <v>93</v>
      </c>
      <c r="Q23" s="15">
        <v>17</v>
      </c>
    </row>
    <row r="24" spans="1:17" x14ac:dyDescent="0.25">
      <c r="A24" s="11">
        <v>3</v>
      </c>
      <c r="B24" s="13" t="s">
        <v>44</v>
      </c>
      <c r="C24" s="17" t="s">
        <v>42</v>
      </c>
      <c r="D24" s="12" t="s">
        <v>54</v>
      </c>
      <c r="E24" s="16">
        <v>18</v>
      </c>
      <c r="F24" s="12">
        <v>15</v>
      </c>
      <c r="G24" s="16">
        <v>7</v>
      </c>
      <c r="H24" s="12">
        <f>10+10+4+6</f>
        <v>30</v>
      </c>
      <c r="I24" s="16">
        <v>15</v>
      </c>
      <c r="J24" s="12" t="s">
        <v>91</v>
      </c>
      <c r="K24" s="16">
        <v>20</v>
      </c>
      <c r="L24" s="12">
        <v>41</v>
      </c>
      <c r="M24" s="16">
        <v>17</v>
      </c>
      <c r="N24" s="20">
        <v>10.25</v>
      </c>
      <c r="O24" s="16">
        <v>19</v>
      </c>
      <c r="P24" s="14">
        <f t="shared" si="0"/>
        <v>96</v>
      </c>
      <c r="Q24" s="15">
        <v>18</v>
      </c>
    </row>
    <row r="25" spans="1:17" x14ac:dyDescent="0.25">
      <c r="A25" s="11">
        <v>18</v>
      </c>
      <c r="B25" s="13" t="s">
        <v>23</v>
      </c>
      <c r="C25" s="17" t="s">
        <v>19</v>
      </c>
      <c r="D25" s="12" t="s">
        <v>58</v>
      </c>
      <c r="E25" s="16">
        <v>6</v>
      </c>
      <c r="F25" s="12">
        <v>11</v>
      </c>
      <c r="G25" s="16">
        <v>21</v>
      </c>
      <c r="H25" s="12">
        <f>20+6+7</f>
        <v>33</v>
      </c>
      <c r="I25" s="16">
        <v>11</v>
      </c>
      <c r="J25" s="12" t="s">
        <v>92</v>
      </c>
      <c r="K25" s="16">
        <v>24</v>
      </c>
      <c r="L25" s="12">
        <v>36</v>
      </c>
      <c r="M25" s="16">
        <v>20</v>
      </c>
      <c r="N25" s="20">
        <v>10</v>
      </c>
      <c r="O25" s="16">
        <v>22</v>
      </c>
      <c r="P25" s="14">
        <f t="shared" si="0"/>
        <v>104</v>
      </c>
      <c r="Q25" s="15">
        <v>19</v>
      </c>
    </row>
    <row r="26" spans="1:17" x14ac:dyDescent="0.25">
      <c r="A26" s="11">
        <v>17</v>
      </c>
      <c r="B26" s="13" t="s">
        <v>22</v>
      </c>
      <c r="C26" s="17" t="s">
        <v>19</v>
      </c>
      <c r="D26" s="12" t="s">
        <v>61</v>
      </c>
      <c r="E26" s="16">
        <v>23</v>
      </c>
      <c r="F26" s="12">
        <v>10</v>
      </c>
      <c r="G26" s="16">
        <v>25</v>
      </c>
      <c r="H26" s="12">
        <f>4+7+12+8+9</f>
        <v>40</v>
      </c>
      <c r="I26" s="16">
        <v>6</v>
      </c>
      <c r="J26" s="12" t="s">
        <v>86</v>
      </c>
      <c r="K26" s="16">
        <v>18</v>
      </c>
      <c r="L26" s="12">
        <v>36</v>
      </c>
      <c r="M26" s="16">
        <v>20</v>
      </c>
      <c r="N26" s="20">
        <v>10.5</v>
      </c>
      <c r="O26" s="16">
        <v>15</v>
      </c>
      <c r="P26" s="14">
        <f t="shared" si="0"/>
        <v>107</v>
      </c>
      <c r="Q26" s="15">
        <v>20</v>
      </c>
    </row>
    <row r="27" spans="1:17" x14ac:dyDescent="0.25">
      <c r="A27" s="11">
        <v>10</v>
      </c>
      <c r="B27" s="13" t="s">
        <v>17</v>
      </c>
      <c r="C27" s="17" t="s">
        <v>16</v>
      </c>
      <c r="D27" s="12" t="s">
        <v>54</v>
      </c>
      <c r="E27" s="16">
        <v>18</v>
      </c>
      <c r="F27" s="12">
        <v>13</v>
      </c>
      <c r="G27" s="16">
        <v>15</v>
      </c>
      <c r="H27" s="12">
        <f>9+6+7+6</f>
        <v>28</v>
      </c>
      <c r="I27" s="16">
        <v>19</v>
      </c>
      <c r="J27" s="12" t="s">
        <v>97</v>
      </c>
      <c r="K27" s="16">
        <v>19</v>
      </c>
      <c r="L27" s="12">
        <v>39</v>
      </c>
      <c r="M27" s="16">
        <v>19</v>
      </c>
      <c r="N27" s="20">
        <v>10</v>
      </c>
      <c r="O27" s="16">
        <v>22</v>
      </c>
      <c r="P27" s="14">
        <f t="shared" si="0"/>
        <v>112</v>
      </c>
      <c r="Q27" s="15">
        <v>21</v>
      </c>
    </row>
    <row r="28" spans="1:17" x14ac:dyDescent="0.25">
      <c r="A28" s="11">
        <v>22</v>
      </c>
      <c r="B28" s="13" t="s">
        <v>29</v>
      </c>
      <c r="C28" s="17" t="s">
        <v>27</v>
      </c>
      <c r="D28" s="12" t="s">
        <v>64</v>
      </c>
      <c r="E28" s="16">
        <v>24</v>
      </c>
      <c r="F28" s="12">
        <v>14</v>
      </c>
      <c r="G28" s="16">
        <v>12</v>
      </c>
      <c r="H28" s="12">
        <f>10+6+6+5</f>
        <v>27</v>
      </c>
      <c r="I28" s="16">
        <v>22</v>
      </c>
      <c r="J28" s="12" t="s">
        <v>77</v>
      </c>
      <c r="K28" s="16">
        <v>23</v>
      </c>
      <c r="L28" s="12">
        <v>32</v>
      </c>
      <c r="M28" s="16">
        <v>25</v>
      </c>
      <c r="N28" s="20">
        <v>10.4</v>
      </c>
      <c r="O28" s="16">
        <v>18</v>
      </c>
      <c r="P28" s="14">
        <f t="shared" si="0"/>
        <v>124</v>
      </c>
      <c r="Q28" s="15">
        <v>22</v>
      </c>
    </row>
    <row r="29" spans="1:17" x14ac:dyDescent="0.25">
      <c r="A29" s="11">
        <v>25</v>
      </c>
      <c r="B29" s="13" t="s">
        <v>32</v>
      </c>
      <c r="C29" s="17" t="s">
        <v>27</v>
      </c>
      <c r="D29" s="12" t="s">
        <v>53</v>
      </c>
      <c r="E29" s="16">
        <v>13</v>
      </c>
      <c r="F29" s="12">
        <v>11</v>
      </c>
      <c r="G29" s="16">
        <v>21</v>
      </c>
      <c r="H29" s="12">
        <f>9+10</f>
        <v>19</v>
      </c>
      <c r="I29" s="16">
        <v>27</v>
      </c>
      <c r="J29" s="12" t="s">
        <v>96</v>
      </c>
      <c r="K29" s="16">
        <v>26</v>
      </c>
      <c r="L29" s="12">
        <v>33</v>
      </c>
      <c r="M29" s="16">
        <v>24</v>
      </c>
      <c r="N29" s="20">
        <v>10.25</v>
      </c>
      <c r="O29" s="16">
        <v>19</v>
      </c>
      <c r="P29" s="14">
        <f t="shared" si="0"/>
        <v>130</v>
      </c>
      <c r="Q29" s="15">
        <v>23</v>
      </c>
    </row>
    <row r="30" spans="1:17" x14ac:dyDescent="0.25">
      <c r="A30" s="11">
        <v>4</v>
      </c>
      <c r="B30" s="13" t="s">
        <v>45</v>
      </c>
      <c r="C30" s="17" t="s">
        <v>42</v>
      </c>
      <c r="D30" s="12" t="s">
        <v>63</v>
      </c>
      <c r="E30" s="16">
        <v>21</v>
      </c>
      <c r="F30" s="12">
        <v>12</v>
      </c>
      <c r="G30" s="16">
        <v>19</v>
      </c>
      <c r="H30" s="12">
        <f>5+8+8+5</f>
        <v>26</v>
      </c>
      <c r="I30" s="16">
        <v>23</v>
      </c>
      <c r="J30" s="12" t="s">
        <v>90</v>
      </c>
      <c r="K30" s="16">
        <v>17</v>
      </c>
      <c r="L30" s="12">
        <v>27</v>
      </c>
      <c r="M30" s="16">
        <v>27</v>
      </c>
      <c r="N30" s="20">
        <v>9.75</v>
      </c>
      <c r="O30" s="16">
        <v>24</v>
      </c>
      <c r="P30" s="14">
        <f t="shared" si="0"/>
        <v>131</v>
      </c>
      <c r="Q30" s="15">
        <v>24</v>
      </c>
    </row>
    <row r="31" spans="1:17" x14ac:dyDescent="0.25">
      <c r="A31" s="11">
        <v>15</v>
      </c>
      <c r="B31" s="13" t="s">
        <v>21</v>
      </c>
      <c r="C31" s="17" t="s">
        <v>19</v>
      </c>
      <c r="D31" s="12" t="s">
        <v>52</v>
      </c>
      <c r="E31" s="16">
        <v>15</v>
      </c>
      <c r="F31" s="12">
        <v>8</v>
      </c>
      <c r="G31" s="16">
        <v>29</v>
      </c>
      <c r="H31" s="12">
        <f>9+6+10+3</f>
        <v>28</v>
      </c>
      <c r="I31" s="16">
        <v>19</v>
      </c>
      <c r="J31" s="12" t="s">
        <v>87</v>
      </c>
      <c r="K31" s="16">
        <v>22</v>
      </c>
      <c r="L31" s="12">
        <v>34</v>
      </c>
      <c r="M31" s="16">
        <v>23</v>
      </c>
      <c r="N31" s="20">
        <v>9.75</v>
      </c>
      <c r="O31" s="16">
        <v>24</v>
      </c>
      <c r="P31" s="14">
        <f t="shared" si="0"/>
        <v>132</v>
      </c>
      <c r="Q31" s="15">
        <v>25</v>
      </c>
    </row>
    <row r="32" spans="1:17" x14ac:dyDescent="0.25">
      <c r="A32" s="11">
        <v>6</v>
      </c>
      <c r="B32" s="13" t="s">
        <v>47</v>
      </c>
      <c r="C32" s="17" t="s">
        <v>42</v>
      </c>
      <c r="D32" s="12" t="s">
        <v>68</v>
      </c>
      <c r="E32" s="16">
        <v>29</v>
      </c>
      <c r="F32" s="12">
        <v>10</v>
      </c>
      <c r="G32" s="16">
        <v>25</v>
      </c>
      <c r="H32" s="12">
        <f>7+9+8+9</f>
        <v>33</v>
      </c>
      <c r="I32" s="16">
        <v>11</v>
      </c>
      <c r="J32" s="12" t="s">
        <v>94</v>
      </c>
      <c r="K32" s="16">
        <v>29</v>
      </c>
      <c r="L32" s="12">
        <v>29</v>
      </c>
      <c r="M32" s="16">
        <v>26</v>
      </c>
      <c r="N32" s="20">
        <v>9.75</v>
      </c>
      <c r="O32" s="16">
        <v>24</v>
      </c>
      <c r="P32" s="14">
        <f t="shared" si="0"/>
        <v>144</v>
      </c>
      <c r="Q32" s="15">
        <v>26</v>
      </c>
    </row>
    <row r="33" spans="1:17" x14ac:dyDescent="0.25">
      <c r="A33" s="11">
        <v>29</v>
      </c>
      <c r="B33" s="13" t="s">
        <v>40</v>
      </c>
      <c r="C33" s="17" t="s">
        <v>38</v>
      </c>
      <c r="D33" s="12" t="s">
        <v>59</v>
      </c>
      <c r="E33" s="16">
        <v>27</v>
      </c>
      <c r="F33" s="12">
        <v>9</v>
      </c>
      <c r="G33" s="16">
        <v>28</v>
      </c>
      <c r="H33" s="12">
        <f>10+6+8</f>
        <v>24</v>
      </c>
      <c r="I33" s="16">
        <v>26</v>
      </c>
      <c r="J33" s="12" t="s">
        <v>74</v>
      </c>
      <c r="K33" s="16">
        <v>25</v>
      </c>
      <c r="L33" s="12">
        <v>42</v>
      </c>
      <c r="M33" s="16">
        <v>16</v>
      </c>
      <c r="N33" s="20">
        <v>9</v>
      </c>
      <c r="O33" s="16">
        <v>27</v>
      </c>
      <c r="P33" s="14">
        <f t="shared" si="0"/>
        <v>149</v>
      </c>
      <c r="Q33" s="15">
        <v>27</v>
      </c>
    </row>
    <row r="34" spans="1:17" x14ac:dyDescent="0.25">
      <c r="A34" s="11">
        <v>7</v>
      </c>
      <c r="B34" s="13" t="s">
        <v>48</v>
      </c>
      <c r="C34" s="17" t="s">
        <v>42</v>
      </c>
      <c r="D34" s="12" t="s">
        <v>62</v>
      </c>
      <c r="E34" s="16">
        <v>26</v>
      </c>
      <c r="F34" s="12">
        <v>11</v>
      </c>
      <c r="G34" s="16">
        <v>21</v>
      </c>
      <c r="H34" s="12">
        <v>19</v>
      </c>
      <c r="I34" s="16">
        <v>27</v>
      </c>
      <c r="J34" s="12" t="s">
        <v>88</v>
      </c>
      <c r="K34" s="16">
        <v>28</v>
      </c>
      <c r="L34" s="12">
        <v>24</v>
      </c>
      <c r="M34" s="16">
        <v>28</v>
      </c>
      <c r="N34" s="20">
        <v>8.5</v>
      </c>
      <c r="O34" s="16">
        <v>28</v>
      </c>
      <c r="P34" s="14">
        <f t="shared" si="0"/>
        <v>158</v>
      </c>
      <c r="Q34" s="15">
        <v>28</v>
      </c>
    </row>
    <row r="35" spans="1:17" x14ac:dyDescent="0.25">
      <c r="A35" s="11">
        <v>8</v>
      </c>
      <c r="B35" s="13" t="s">
        <v>49</v>
      </c>
      <c r="C35" s="17" t="s">
        <v>42</v>
      </c>
      <c r="D35" s="12" t="s">
        <v>69</v>
      </c>
      <c r="E35" s="16">
        <v>28</v>
      </c>
      <c r="F35" s="12">
        <v>10</v>
      </c>
      <c r="G35" s="16">
        <v>25</v>
      </c>
      <c r="H35" s="12">
        <f>4+7+5</f>
        <v>16</v>
      </c>
      <c r="I35" s="16">
        <v>29</v>
      </c>
      <c r="J35" s="12" t="s">
        <v>95</v>
      </c>
      <c r="K35" s="16">
        <v>27</v>
      </c>
      <c r="L35" s="12">
        <v>24</v>
      </c>
      <c r="M35" s="16">
        <v>28</v>
      </c>
      <c r="N35" s="20">
        <v>7.75</v>
      </c>
      <c r="O35" s="16">
        <v>29</v>
      </c>
      <c r="P35" s="14">
        <f t="shared" si="0"/>
        <v>166</v>
      </c>
      <c r="Q35" s="15">
        <v>29</v>
      </c>
    </row>
  </sheetData>
  <autoFilter ref="A6:Q35">
    <sortState ref="A7:Q35">
      <sortCondition ref="P6:P35"/>
    </sortState>
  </autoFilter>
  <sortState ref="A7:D35">
    <sortCondition ref="D7"/>
  </sortState>
  <mergeCells count="7">
    <mergeCell ref="J4:K4"/>
    <mergeCell ref="L4:M4"/>
    <mergeCell ref="N4:O4"/>
    <mergeCell ref="B2:C2"/>
    <mergeCell ref="D4:E4"/>
    <mergeCell ref="F4:G4"/>
    <mergeCell ref="H4:I4"/>
  </mergeCells>
  <pageMargins left="0.70866141732283472" right="0.70866141732283472" top="0.74803149606299213" bottom="0.74803149606299213" header="0.31496062992125984" footer="0.31496062992125984"/>
  <pageSetup paperSize="9" scale="62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auriol</dc:creator>
  <cp:lastModifiedBy>Bryce</cp:lastModifiedBy>
  <cp:lastPrinted>2015-03-23T16:03:15Z</cp:lastPrinted>
  <dcterms:created xsi:type="dcterms:W3CDTF">2015-03-23T15:46:50Z</dcterms:created>
  <dcterms:modified xsi:type="dcterms:W3CDTF">2017-03-12T19:07:52Z</dcterms:modified>
</cp:coreProperties>
</file>